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60" windowWidth="16410" windowHeight="7485"/>
  </bookViews>
  <sheets>
    <sheet name="ORÇAMENTO" sheetId="1" r:id="rId1"/>
    <sheet name="BDI" sheetId="2" r:id="rId2"/>
    <sheet name="MEMÓRIA" sheetId="3" r:id="rId3"/>
    <sheet name="CRONOGRAMA" sheetId="4" r:id="rId4"/>
  </sheets>
  <definedNames>
    <definedName name="_xlnm.Print_Area" localSheetId="3">CRONOGRAMA!$A$1:$F$14</definedName>
  </definedNames>
  <calcPr calcId="124519"/>
</workbook>
</file>

<file path=xl/calcChain.xml><?xml version="1.0" encoding="utf-8"?>
<calcChain xmlns="http://schemas.openxmlformats.org/spreadsheetml/2006/main">
  <c r="B11" i="4"/>
  <c r="B10"/>
  <c r="B9"/>
  <c r="C12" i="3"/>
  <c r="F12" s="1"/>
  <c r="C9" l="1"/>
  <c r="B9"/>
  <c r="B8"/>
  <c r="G9" i="1" l="1"/>
  <c r="E24" i="3" l="1"/>
  <c r="C18"/>
  <c r="B18"/>
  <c r="A18"/>
  <c r="D16"/>
  <c r="C14"/>
  <c r="B14"/>
  <c r="A14"/>
  <c r="G11" i="1"/>
  <c r="G10"/>
  <c r="G12" l="1"/>
  <c r="H34" i="2"/>
  <c r="H35"/>
  <c r="H33"/>
  <c r="H30"/>
  <c r="D11" s="1"/>
  <c r="H27"/>
  <c r="H23"/>
  <c r="D10" s="1"/>
  <c r="H19"/>
  <c r="D6" s="1"/>
  <c r="H36" l="1"/>
  <c r="H46" l="1"/>
  <c r="D12"/>
  <c r="F13" i="1"/>
  <c r="G13" s="1"/>
  <c r="C13" i="4" l="1"/>
  <c r="D12" s="1"/>
  <c r="F12"/>
  <c r="F13" s="1"/>
  <c r="E12"/>
  <c r="G14" i="1"/>
  <c r="D13" i="4" l="1"/>
  <c r="E13"/>
  <c r="E14" s="1"/>
  <c r="F14" s="1"/>
</calcChain>
</file>

<file path=xl/sharedStrings.xml><?xml version="1.0" encoding="utf-8"?>
<sst xmlns="http://schemas.openxmlformats.org/spreadsheetml/2006/main" count="131" uniqueCount="97">
  <si>
    <t>PREFEITURA MUNICIPAL DE SÃO JOSÉ DO VALE DO RIO PRETO</t>
  </si>
  <si>
    <t>MOEDA : R$</t>
  </si>
  <si>
    <t>Item</t>
  </si>
  <si>
    <t>Discriminação</t>
  </si>
  <si>
    <t>Unid.</t>
  </si>
  <si>
    <t>Valor Unit.</t>
  </si>
  <si>
    <t>1.1</t>
  </si>
  <si>
    <t>PLANILHA DE CUSTO</t>
  </si>
  <si>
    <t>Quant.</t>
  </si>
  <si>
    <t>Valor total</t>
  </si>
  <si>
    <t>1.2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</si>
  <si>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</si>
  <si>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</si>
  <si>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</si>
  <si>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</si>
  <si>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</si>
  <si>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</si>
  <si>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</si>
  <si>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</si>
  <si>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</si>
  <si>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</si>
  <si>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</si>
  <si>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</si>
  <si>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</si>
  <si>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</si>
  <si>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</si>
  <si>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</si>
  <si>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</si>
  <si>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</si>
  <si>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</si>
  <si>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</si>
  <si>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</si>
  <si>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</si>
  <si>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</si>
  <si>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</si>
  <si>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</si>
  <si>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</si>
  <si>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</si>
  <si>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</si>
  <si>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</si>
  <si>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</si>
  <si>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</si>
  <si>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</si>
  <si>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</si>
  <si>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</si>
  <si>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</si>
  <si>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</si>
  <si>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</si>
  <si>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</si>
  <si>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</si>
  <si>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</si>
  <si>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</si>
  <si>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</si>
  <si>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</si>
  <si>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</t>
  </si>
  <si>
    <t>BDI</t>
  </si>
  <si>
    <t>Total</t>
  </si>
  <si>
    <t>Total =</t>
  </si>
  <si>
    <t>R$ por item</t>
  </si>
  <si>
    <t>% por item</t>
  </si>
  <si>
    <t>TOTAL GERAL</t>
  </si>
  <si>
    <t>TOTAL ACUMULADO</t>
  </si>
  <si>
    <t>m</t>
  </si>
  <si>
    <t>un</t>
  </si>
  <si>
    <t>SERVIÇO: DRENAGEM</t>
  </si>
  <si>
    <t>DATA:ABRIL/2018</t>
  </si>
  <si>
    <t>06.001.0030-A</t>
  </si>
  <si>
    <t>1.3</t>
  </si>
  <si>
    <t>BOCA DE LOBO EM ALVENARIA TIJOLO MACICO, REVESTIDA C/ ARGAMASSA DE CIMENTO E AREIA 1:3, SOBRE LASTRO DE CONCRETO 10CM E TAMPA DE CONCRETO ARMADO</t>
  </si>
  <si>
    <t>83659</t>
  </si>
  <si>
    <t xml:space="preserve">Cód. EMOP/SINAPI </t>
  </si>
  <si>
    <t>I0 EMOP= JUN/2017</t>
  </si>
  <si>
    <t>I0 SINAPI= NOV/2017</t>
  </si>
  <si>
    <t>mão de obra</t>
  </si>
  <si>
    <t>411,21</t>
  </si>
  <si>
    <t>1,67</t>
  </si>
  <si>
    <t>CUSTO EQUIPAMENTO</t>
  </si>
  <si>
    <t>OBS: Materiais fornecidos pela SOPUT</t>
  </si>
  <si>
    <t>unidade</t>
  </si>
  <si>
    <t>1ª sem</t>
  </si>
  <si>
    <t>2ª sem</t>
  </si>
  <si>
    <t>BDI 20,39%</t>
  </si>
  <si>
    <t>LOCAL: RUA OLAVO JOSÉ DOS SANTOS - BARRINHA</t>
  </si>
  <si>
    <t>h</t>
  </si>
  <si>
    <t>DRENAGEM DE LOGRAUDOUROS PÚBLICOS</t>
  </si>
  <si>
    <r>
      <t xml:space="preserve">Assentamento de tubos de concreto armado, </t>
    </r>
    <r>
      <rPr>
        <b/>
        <sz val="11"/>
        <color indexed="8"/>
        <rFont val="Times New Roman"/>
        <family val="1"/>
      </rPr>
      <t xml:space="preserve">exclusive </t>
    </r>
    <r>
      <rPr>
        <sz val="11"/>
        <color indexed="8"/>
        <rFont val="Times New Roman"/>
        <family val="1"/>
      </rPr>
      <t xml:space="preserve">fornecimento destes, para coletor de  águas pluviais, com diâmetro de 300mm, aterro e soca até a altura da geratriz superior do tubo, considerando o material da própria escavação, </t>
    </r>
    <r>
      <rPr>
        <b/>
        <sz val="11"/>
        <color indexed="8"/>
        <rFont val="Times New Roman"/>
        <family val="1"/>
      </rPr>
      <t xml:space="preserve">inclusive </t>
    </r>
    <r>
      <rPr>
        <sz val="11"/>
        <color indexed="8"/>
        <rFont val="Times New Roman"/>
        <family val="1"/>
      </rPr>
      <t>fornecimento do material para rejuntamento com argamassa de cimento e areia, no traço 1:4 e acerto de fundo de vala</t>
    </r>
  </si>
  <si>
    <r>
      <t xml:space="preserve">Mão-de-obra de calceteiro, </t>
    </r>
    <r>
      <rPr>
        <b/>
        <sz val="11"/>
        <color indexed="8"/>
        <rFont val="Times New Roman"/>
        <family val="1"/>
      </rPr>
      <t>inclusive</t>
    </r>
    <r>
      <rPr>
        <sz val="11"/>
        <color indexed="8"/>
        <rFont val="Times New Roman"/>
        <family val="1"/>
      </rPr>
      <t xml:space="preserve"> encargos sociais</t>
    </r>
  </si>
  <si>
    <t>05.105.0042-A</t>
  </si>
  <si>
    <t>Valor unitário</t>
  </si>
  <si>
    <t>Quant. de horas trabalhadas</t>
  </si>
  <si>
    <t>Total (R$)</t>
  </si>
  <si>
    <t>CUSTO MÃO DE OBRA</t>
  </si>
  <si>
    <t>LOCAL: RUA OLAVO JOSÉ DOS SANTOS</t>
  </si>
  <si>
    <t>BAIRRO: BARRINHA</t>
  </si>
  <si>
    <t>MEMÓRIA DE CÁLCULO</t>
  </si>
  <si>
    <t>CRONOGRAMA FÍSICO FINANCEIRO</t>
  </si>
  <si>
    <t>PRAZO DE EXECUÇÃO: 2 SEMANAS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</si>
</sst>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&quot;R$&quot;\ #,##0.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  <font>
      <sz val="9"/>
      <name val="Arial"/>
      <family val="2"/>
    </font>
    <font>
      <sz val="9"/>
      <color rgb="FF000000"/>
      <name val="Arial"/>
      <family val="2"/>
    </font>
    <font>
      <sz val="8"/>
      <color theme="1"/>
      <name val="Arial Narrow"/>
      <family val="2"/>
    </font>
    <font>
      <sz val="10"/>
      <name val="Courier New"/>
      <family val="3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 vertical="center"/>
    </xf>
    <xf numFmtId="165" fontId="0" fillId="0" borderId="0" xfId="0" applyNumberFormat="1"/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10" fontId="6" fillId="0" borderId="3" xfId="3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22" fillId="0" borderId="0" xfId="4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0" fontId="19" fillId="0" borderId="1" xfId="5" applyNumberFormat="1" applyFont="1" applyFill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" fontId="18" fillId="0" borderId="1" xfId="4" applyNumberFormat="1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vertical="center"/>
    </xf>
    <xf numFmtId="165" fontId="19" fillId="0" borderId="1" xfId="4" applyNumberFormat="1" applyFont="1" applyFill="1" applyBorder="1" applyAlignment="1">
      <alignment horizontal="center" vertical="center"/>
    </xf>
    <xf numFmtId="165" fontId="18" fillId="0" borderId="1" xfId="4" applyNumberFormat="1" applyFont="1" applyFill="1" applyBorder="1" applyAlignment="1">
      <alignment horizontal="center" vertical="center"/>
    </xf>
    <xf numFmtId="10" fontId="18" fillId="0" borderId="1" xfId="5" applyNumberFormat="1" applyFont="1" applyFill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20" fillId="0" borderId="1" xfId="0" applyFont="1" applyBorder="1"/>
    <xf numFmtId="165" fontId="25" fillId="0" borderId="1" xfId="0" applyNumberFormat="1" applyFont="1" applyBorder="1" applyAlignment="1">
      <alignment horizontal="center"/>
    </xf>
    <xf numFmtId="0" fontId="28" fillId="0" borderId="0" xfId="0" applyFont="1" applyAlignment="1">
      <alignment horizontal="justify" vertical="center"/>
    </xf>
    <xf numFmtId="0" fontId="29" fillId="0" borderId="0" xfId="4" applyFont="1" applyAlignment="1">
      <alignment horizontal="right"/>
    </xf>
    <xf numFmtId="0" fontId="29" fillId="0" borderId="0" xfId="4" applyFont="1" applyAlignment="1">
      <alignment horizontal="right"/>
    </xf>
    <xf numFmtId="0" fontId="17" fillId="0" borderId="1" xfId="0" applyFont="1" applyBorder="1" applyAlignment="1">
      <alignment horizontal="center" vertical="center"/>
    </xf>
    <xf numFmtId="49" fontId="0" fillId="0" borderId="0" xfId="0" applyNumberFormat="1" applyFont="1" applyAlignment="1">
      <alignment wrapText="1"/>
    </xf>
    <xf numFmtId="0" fontId="21" fillId="0" borderId="0" xfId="0" applyFont="1" applyBorder="1" applyAlignment="1">
      <alignment horizontal="center" vertical="center"/>
    </xf>
    <xf numFmtId="2" fontId="2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vertical="center" wrapText="1"/>
    </xf>
    <xf numFmtId="49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43" fontId="22" fillId="0" borderId="0" xfId="1" applyNumberFormat="1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33" fillId="0" borderId="1" xfId="0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25" fillId="3" borderId="1" xfId="0" applyNumberFormat="1" applyFont="1" applyFill="1" applyBorder="1" applyAlignment="1">
      <alignment horizontal="center" vertical="center"/>
    </xf>
    <xf numFmtId="10" fontId="15" fillId="4" borderId="1" xfId="0" applyNumberFormat="1" applyFont="1" applyFill="1" applyBorder="1" applyAlignment="1">
      <alignment horizontal="center"/>
    </xf>
    <xf numFmtId="165" fontId="15" fillId="4" borderId="1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/>
    </xf>
    <xf numFmtId="0" fontId="20" fillId="2" borderId="0" xfId="0" applyFont="1" applyFill="1" applyBorder="1" applyAlignment="1">
      <alignment vertical="center"/>
    </xf>
    <xf numFmtId="165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0" fillId="0" borderId="0" xfId="0" applyBorder="1"/>
    <xf numFmtId="0" fontId="17" fillId="0" borderId="0" xfId="0" applyFont="1"/>
    <xf numFmtId="0" fontId="20" fillId="0" borderId="0" xfId="0" applyFont="1" applyAlignment="1"/>
    <xf numFmtId="0" fontId="2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1" xfId="4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20" fillId="0" borderId="0" xfId="0" applyFont="1"/>
    <xf numFmtId="2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19" fillId="0" borderId="0" xfId="4" applyFont="1" applyFill="1" applyBorder="1" applyAlignment="1">
      <alignment horizontal="center" vertical="center"/>
    </xf>
    <xf numFmtId="0" fontId="19" fillId="0" borderId="0" xfId="4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4" fillId="0" borderId="0" xfId="0" applyFont="1" applyFill="1" applyBorder="1" applyAlignment="1">
      <alignment vertical="center" wrapText="1"/>
    </xf>
    <xf numFmtId="10" fontId="20" fillId="0" borderId="1" xfId="0" applyNumberFormat="1" applyFont="1" applyBorder="1"/>
    <xf numFmtId="165" fontId="17" fillId="0" borderId="0" xfId="0" applyNumberFormat="1" applyFont="1"/>
    <xf numFmtId="43" fontId="24" fillId="0" borderId="0" xfId="1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27" fillId="0" borderId="0" xfId="0" applyFont="1" applyBorder="1" applyAlignment="1">
      <alignment horizontal="center" vertical="center"/>
    </xf>
    <xf numFmtId="2" fontId="26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19" fillId="0" borderId="1" xfId="4" applyFont="1" applyFill="1" applyBorder="1" applyAlignment="1">
      <alignment vertical="center" wrapText="1"/>
    </xf>
    <xf numFmtId="165" fontId="19" fillId="0" borderId="1" xfId="4" applyNumberFormat="1" applyFont="1" applyFill="1" applyBorder="1" applyAlignment="1">
      <alignment horizontal="center" vertical="center" wrapText="1"/>
    </xf>
    <xf numFmtId="43" fontId="24" fillId="0" borderId="0" xfId="1" applyNumberFormat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right"/>
    </xf>
    <xf numFmtId="0" fontId="16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vertical="center" wrapText="1"/>
    </xf>
    <xf numFmtId="43" fontId="24" fillId="0" borderId="0" xfId="1" applyNumberFormat="1" applyFont="1" applyFill="1" applyBorder="1" applyAlignment="1">
      <alignment vertical="center" wrapText="1"/>
    </xf>
    <xf numFmtId="0" fontId="15" fillId="4" borderId="1" xfId="0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3" xfId="0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49" fontId="6" fillId="0" borderId="5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2" fillId="0" borderId="0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center" vertical="center" wrapText="1"/>
    </xf>
    <xf numFmtId="0" fontId="19" fillId="0" borderId="3" xfId="4" applyFont="1" applyFill="1" applyBorder="1" applyAlignment="1">
      <alignment horizontal="center" vertical="center" wrapText="1"/>
    </xf>
    <xf numFmtId="0" fontId="19" fillId="0" borderId="4" xfId="4" applyFont="1" applyFill="1" applyBorder="1" applyAlignment="1">
      <alignment horizontal="center" vertical="center" wrapText="1"/>
    </xf>
    <xf numFmtId="0" fontId="19" fillId="0" borderId="0" xfId="4" applyFont="1" applyAlignment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</cellXfs>
  <cellStyles count="6">
    <cellStyle name="Normal" xfId="0" builtinId="0"/>
    <cellStyle name="Normal 2" xfId="4"/>
    <cellStyle name="Normal 3" xfId="2"/>
    <cellStyle name="Porcentagem" xfId="3" builtinId="5"/>
    <cellStyle name="Porcentagem 2" xf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C21" sqref="C21"/>
    </sheetView>
  </sheetViews>
  <sheetFormatPr defaultRowHeight="15"/>
  <cols>
    <col min="1" max="1" width="9.28515625" bestFit="1" customWidth="1"/>
    <col min="2" max="2" width="18.28515625" customWidth="1"/>
    <col min="3" max="3" width="58.5703125" customWidth="1"/>
    <col min="4" max="4" width="5.7109375" customWidth="1"/>
    <col min="5" max="5" width="10.85546875" customWidth="1"/>
    <col min="6" max="6" width="8.42578125" bestFit="1" customWidth="1"/>
    <col min="7" max="7" width="12.42578125" bestFit="1" customWidth="1"/>
    <col min="8" max="8" width="11.85546875" customWidth="1"/>
  </cols>
  <sheetData>
    <row r="1" spans="1:12" ht="18.75">
      <c r="A1" s="116" t="s">
        <v>0</v>
      </c>
      <c r="B1" s="116"/>
      <c r="C1" s="116"/>
      <c r="D1" s="116"/>
      <c r="E1" s="116"/>
      <c r="F1" s="116"/>
      <c r="G1" s="116"/>
    </row>
    <row r="2" spans="1:12" ht="15.75" customHeight="1">
      <c r="A2" s="117" t="s">
        <v>7</v>
      </c>
      <c r="B2" s="117"/>
      <c r="C2" s="117"/>
      <c r="D2" s="112" t="s">
        <v>65</v>
      </c>
      <c r="E2" s="112"/>
      <c r="F2" s="112"/>
      <c r="G2" s="112"/>
    </row>
    <row r="3" spans="1:12" ht="15.75" customHeight="1">
      <c r="A3" s="117" t="s">
        <v>64</v>
      </c>
      <c r="B3" s="117"/>
      <c r="C3" s="117"/>
      <c r="D3" s="112" t="s">
        <v>71</v>
      </c>
      <c r="E3" s="112"/>
      <c r="F3" s="112"/>
      <c r="G3" s="112"/>
    </row>
    <row r="4" spans="1:12" ht="15.75" customHeight="1">
      <c r="A4" s="120" t="s">
        <v>82</v>
      </c>
      <c r="B4" s="120"/>
      <c r="C4" s="120"/>
      <c r="D4" s="112" t="s">
        <v>72</v>
      </c>
      <c r="E4" s="112"/>
      <c r="F4" s="112"/>
      <c r="G4" s="112"/>
    </row>
    <row r="5" spans="1:12" ht="18.75">
      <c r="A5" s="117"/>
      <c r="B5" s="117"/>
      <c r="C5" s="117"/>
      <c r="D5" s="118" t="s">
        <v>1</v>
      </c>
      <c r="E5" s="118"/>
      <c r="F5" s="118"/>
      <c r="G5" s="118"/>
    </row>
    <row r="6" spans="1:12">
      <c r="A6" s="62"/>
      <c r="B6" s="63"/>
      <c r="C6" s="64"/>
      <c r="D6" s="65"/>
      <c r="E6" s="66"/>
      <c r="F6" s="66"/>
      <c r="G6" s="66"/>
    </row>
    <row r="7" spans="1:12" ht="28.5">
      <c r="A7" s="67" t="s">
        <v>2</v>
      </c>
      <c r="B7" s="68" t="s">
        <v>70</v>
      </c>
      <c r="C7" s="69" t="s">
        <v>3</v>
      </c>
      <c r="D7" s="70" t="s">
        <v>4</v>
      </c>
      <c r="E7" s="70" t="s">
        <v>5</v>
      </c>
      <c r="F7" s="70" t="s">
        <v>8</v>
      </c>
      <c r="G7" s="70" t="s">
        <v>9</v>
      </c>
    </row>
    <row r="8" spans="1:12" ht="15" customHeight="1">
      <c r="A8" s="70">
        <v>1</v>
      </c>
      <c r="B8" s="67"/>
      <c r="C8" s="71" t="s">
        <v>84</v>
      </c>
      <c r="D8" s="67"/>
      <c r="E8" s="67"/>
      <c r="F8" s="67"/>
      <c r="G8" s="67"/>
    </row>
    <row r="9" spans="1:12" ht="15" customHeight="1">
      <c r="A9" s="70" t="s">
        <v>6</v>
      </c>
      <c r="B9" s="57" t="s">
        <v>87</v>
      </c>
      <c r="C9" s="72" t="s">
        <v>86</v>
      </c>
      <c r="D9" s="57" t="s">
        <v>83</v>
      </c>
      <c r="E9" s="73"/>
      <c r="F9" s="74">
        <v>16</v>
      </c>
      <c r="G9" s="75">
        <f>E9*F9</f>
        <v>0</v>
      </c>
    </row>
    <row r="10" spans="1:12" ht="90">
      <c r="A10" s="70" t="s">
        <v>10</v>
      </c>
      <c r="B10" s="57" t="s">
        <v>66</v>
      </c>
      <c r="C10" s="72" t="s">
        <v>85</v>
      </c>
      <c r="D10" s="57" t="s">
        <v>62</v>
      </c>
      <c r="E10" s="73"/>
      <c r="F10" s="74">
        <v>150</v>
      </c>
      <c r="G10" s="75">
        <f>F10*E10</f>
        <v>0</v>
      </c>
      <c r="I10" s="54"/>
      <c r="J10" s="54"/>
      <c r="K10" s="54"/>
      <c r="L10" s="54"/>
    </row>
    <row r="11" spans="1:12" ht="60">
      <c r="A11" s="70" t="s">
        <v>67</v>
      </c>
      <c r="B11" s="57" t="s">
        <v>69</v>
      </c>
      <c r="C11" s="72" t="s">
        <v>68</v>
      </c>
      <c r="D11" s="57" t="s">
        <v>63</v>
      </c>
      <c r="E11" s="73"/>
      <c r="F11" s="74">
        <v>3</v>
      </c>
      <c r="G11" s="75">
        <f>F11*E11</f>
        <v>0</v>
      </c>
      <c r="K11" s="54"/>
      <c r="L11" s="54"/>
    </row>
    <row r="12" spans="1:12">
      <c r="A12" s="119" t="s">
        <v>54</v>
      </c>
      <c r="B12" s="119"/>
      <c r="C12" s="119"/>
      <c r="D12" s="119"/>
      <c r="E12" s="119"/>
      <c r="F12" s="119"/>
      <c r="G12" s="78">
        <f>SUM(G9:G11)</f>
        <v>0</v>
      </c>
    </row>
    <row r="13" spans="1:12" ht="15" customHeight="1">
      <c r="A13" s="113" t="s">
        <v>55</v>
      </c>
      <c r="B13" s="113"/>
      <c r="C13" s="113"/>
      <c r="D13" s="113"/>
      <c r="E13" s="113"/>
      <c r="F13" s="77">
        <f>BDI!H46</f>
        <v>0.2038616879734334</v>
      </c>
      <c r="G13" s="78">
        <f>G12*F13</f>
        <v>0</v>
      </c>
    </row>
    <row r="14" spans="1:12" ht="15" customHeight="1">
      <c r="A14" s="114" t="s">
        <v>56</v>
      </c>
      <c r="B14" s="115"/>
      <c r="C14" s="115"/>
      <c r="D14" s="115"/>
      <c r="E14" s="115"/>
      <c r="F14" s="115"/>
      <c r="G14" s="76">
        <f>G12+G13</f>
        <v>0</v>
      </c>
    </row>
    <row r="15" spans="1:12">
      <c r="H15" s="2"/>
    </row>
    <row r="16" spans="1:12">
      <c r="E16" s="58"/>
      <c r="H16" s="2"/>
    </row>
    <row r="19" spans="1:10">
      <c r="A19" s="104"/>
      <c r="B19" s="105"/>
      <c r="C19" s="106"/>
      <c r="D19" s="105"/>
      <c r="E19" s="107"/>
      <c r="F19" s="108"/>
      <c r="G19" s="109"/>
      <c r="J19" s="2"/>
    </row>
    <row r="20" spans="1:10">
      <c r="C20" s="2"/>
    </row>
    <row r="23" spans="1:10">
      <c r="B23" s="36"/>
      <c r="C23" s="37"/>
      <c r="D23" s="1"/>
    </row>
    <row r="27" spans="1:10" ht="51">
      <c r="C27" s="54" t="s">
        <v>73</v>
      </c>
      <c r="D27" s="54" t="s">
        <v>76</v>
      </c>
    </row>
    <row r="28" spans="1:10">
      <c r="C28" s="55" t="s">
        <v>74</v>
      </c>
      <c r="D28" s="56" t="s">
        <v>75</v>
      </c>
    </row>
  </sheetData>
  <mergeCells count="13">
    <mergeCell ref="D4:G4"/>
    <mergeCell ref="A13:E13"/>
    <mergeCell ref="A14:F14"/>
    <mergeCell ref="A1:G1"/>
    <mergeCell ref="A2:C2"/>
    <mergeCell ref="A3:C3"/>
    <mergeCell ref="A5:C5"/>
    <mergeCell ref="F5:G5"/>
    <mergeCell ref="A12:F12"/>
    <mergeCell ref="D2:G2"/>
    <mergeCell ref="D5:E5"/>
    <mergeCell ref="D3:G3"/>
    <mergeCell ref="A4:C4"/>
  </mergeCells>
  <pageMargins left="1.1023622047244095" right="0.11811023622047245" top="0.98425196850393704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topLeftCell="A25" workbookViewId="0">
      <selection activeCell="D13" sqref="D13"/>
    </sheetView>
  </sheetViews>
  <sheetFormatPr defaultRowHeight="15"/>
  <cols>
    <col min="8" max="8" width="15.140625" bestFit="1" customWidth="1"/>
  </cols>
  <sheetData>
    <row r="1" spans="1:8" ht="18.75">
      <c r="A1" s="123" t="s">
        <v>0</v>
      </c>
      <c r="B1" s="123"/>
      <c r="C1" s="123"/>
      <c r="D1" s="123"/>
      <c r="E1" s="123"/>
      <c r="F1" s="123"/>
      <c r="G1" s="123"/>
      <c r="H1" s="123"/>
    </row>
    <row r="2" spans="1:8">
      <c r="A2" s="3"/>
      <c r="B2" s="3"/>
      <c r="C2" s="3"/>
      <c r="D2" s="3"/>
      <c r="E2" s="3"/>
      <c r="F2" s="3"/>
      <c r="G2" s="3"/>
      <c r="H2" s="3"/>
    </row>
    <row r="3" spans="1:8">
      <c r="A3" s="124" t="s">
        <v>11</v>
      </c>
      <c r="B3" s="125"/>
      <c r="C3" s="125"/>
      <c r="D3" s="125"/>
      <c r="E3" s="125"/>
      <c r="F3" s="125"/>
      <c r="G3" s="125"/>
      <c r="H3" s="126"/>
    </row>
    <row r="4" spans="1:8">
      <c r="A4" s="127"/>
      <c r="B4" s="127"/>
      <c r="C4" s="127"/>
      <c r="D4" s="127"/>
      <c r="E4" s="127"/>
      <c r="F4" s="127"/>
      <c r="G4" s="127"/>
      <c r="H4" s="127"/>
    </row>
    <row r="5" spans="1:8">
      <c r="A5" s="4" t="s">
        <v>12</v>
      </c>
      <c r="B5" s="121" t="s">
        <v>13</v>
      </c>
      <c r="C5" s="122"/>
      <c r="D5" s="4" t="s">
        <v>14</v>
      </c>
      <c r="E5" s="5"/>
      <c r="F5" s="5"/>
      <c r="G5" s="5"/>
      <c r="H5" s="5"/>
    </row>
    <row r="6" spans="1:8">
      <c r="A6" s="4">
        <v>1</v>
      </c>
      <c r="B6" s="121" t="s">
        <v>15</v>
      </c>
      <c r="C6" s="122"/>
      <c r="D6" s="6">
        <f>H19</f>
        <v>3.8</v>
      </c>
      <c r="E6" s="5"/>
      <c r="F6" s="5"/>
      <c r="G6" s="5"/>
      <c r="H6" s="5"/>
    </row>
    <row r="7" spans="1:8">
      <c r="A7" s="4">
        <v>2</v>
      </c>
      <c r="B7" s="121" t="s">
        <v>16</v>
      </c>
      <c r="C7" s="122"/>
      <c r="D7" s="6">
        <v>0.65</v>
      </c>
      <c r="E7" s="5"/>
      <c r="F7" s="5"/>
      <c r="G7" s="5"/>
      <c r="H7" s="5"/>
    </row>
    <row r="8" spans="1:8">
      <c r="A8" s="4">
        <v>3</v>
      </c>
      <c r="B8" s="121" t="s">
        <v>17</v>
      </c>
      <c r="C8" s="122"/>
      <c r="D8" s="6">
        <v>3</v>
      </c>
      <c r="E8" s="5"/>
      <c r="F8" s="5"/>
      <c r="G8" s="5"/>
      <c r="H8" s="5"/>
    </row>
    <row r="9" spans="1:8">
      <c r="A9" s="4">
        <v>4</v>
      </c>
      <c r="B9" s="121" t="s">
        <v>18</v>
      </c>
      <c r="C9" s="122"/>
      <c r="D9" s="6">
        <v>3</v>
      </c>
      <c r="E9" s="5"/>
      <c r="F9" s="5"/>
      <c r="G9" s="5"/>
      <c r="H9" s="5"/>
    </row>
    <row r="10" spans="1:8">
      <c r="A10" s="4">
        <v>5</v>
      </c>
      <c r="B10" s="121" t="s">
        <v>19</v>
      </c>
      <c r="C10" s="122"/>
      <c r="D10" s="6">
        <f>H23</f>
        <v>1.02</v>
      </c>
      <c r="E10" s="5"/>
      <c r="F10" s="5"/>
      <c r="G10" s="5"/>
      <c r="H10" s="5"/>
    </row>
    <row r="11" spans="1:8">
      <c r="A11" s="4">
        <v>6</v>
      </c>
      <c r="B11" s="121" t="s">
        <v>20</v>
      </c>
      <c r="C11" s="122"/>
      <c r="D11" s="6">
        <f>H30</f>
        <v>0.5</v>
      </c>
      <c r="E11" s="5"/>
      <c r="F11" s="5"/>
      <c r="G11" s="5"/>
      <c r="H11" s="5"/>
    </row>
    <row r="12" spans="1:8">
      <c r="A12" s="4">
        <v>7</v>
      </c>
      <c r="B12" s="121" t="s">
        <v>21</v>
      </c>
      <c r="C12" s="122"/>
      <c r="D12" s="6">
        <f>H36</f>
        <v>6.65</v>
      </c>
      <c r="E12" s="5"/>
      <c r="F12" s="5"/>
      <c r="G12" s="5"/>
      <c r="H12" s="5"/>
    </row>
    <row r="13" spans="1:8">
      <c r="A13" s="7"/>
      <c r="B13" s="8"/>
      <c r="C13" s="8"/>
      <c r="D13" s="9"/>
      <c r="E13" s="5"/>
      <c r="F13" s="5"/>
      <c r="G13" s="5"/>
      <c r="H13" s="5"/>
    </row>
    <row r="14" spans="1:8">
      <c r="A14" s="131" t="s">
        <v>22</v>
      </c>
      <c r="B14" s="132"/>
      <c r="C14" s="132"/>
      <c r="D14" s="132"/>
      <c r="E14" s="132"/>
      <c r="F14" s="132"/>
      <c r="G14" s="132"/>
      <c r="H14" s="133"/>
    </row>
    <row r="15" spans="1:8">
      <c r="A15" s="128" t="s">
        <v>23</v>
      </c>
      <c r="B15" s="129"/>
      <c r="C15" s="129"/>
      <c r="D15" s="129"/>
      <c r="E15" s="129"/>
      <c r="F15" s="129"/>
      <c r="G15" s="130"/>
      <c r="H15" s="10" t="s">
        <v>24</v>
      </c>
    </row>
    <row r="16" spans="1:8">
      <c r="A16" s="134" t="s">
        <v>25</v>
      </c>
      <c r="B16" s="135"/>
      <c r="C16" s="135"/>
      <c r="D16" s="135"/>
      <c r="E16" s="135"/>
      <c r="F16" s="135"/>
      <c r="G16" s="136"/>
      <c r="H16" s="11">
        <v>3</v>
      </c>
    </row>
    <row r="17" spans="1:8">
      <c r="A17" s="134" t="s">
        <v>26</v>
      </c>
      <c r="B17" s="135"/>
      <c r="C17" s="135"/>
      <c r="D17" s="135"/>
      <c r="E17" s="135"/>
      <c r="F17" s="135"/>
      <c r="G17" s="136"/>
      <c r="H17" s="11">
        <v>0.8</v>
      </c>
    </row>
    <row r="18" spans="1:8">
      <c r="A18" s="12" t="s">
        <v>27</v>
      </c>
      <c r="B18" s="13"/>
      <c r="C18" s="13"/>
      <c r="D18" s="13"/>
      <c r="E18" s="13"/>
      <c r="F18" s="14"/>
      <c r="G18" s="15"/>
      <c r="H18" s="11">
        <v>0</v>
      </c>
    </row>
    <row r="19" spans="1:8">
      <c r="A19" s="137" t="s">
        <v>28</v>
      </c>
      <c r="B19" s="138"/>
      <c r="C19" s="138"/>
      <c r="D19" s="138"/>
      <c r="E19" s="138"/>
      <c r="F19" s="138"/>
      <c r="G19" s="138"/>
      <c r="H19" s="11">
        <f>SUM(H16:H18)</f>
        <v>3.8</v>
      </c>
    </row>
    <row r="20" spans="1:8">
      <c r="A20" s="131" t="s">
        <v>29</v>
      </c>
      <c r="B20" s="132"/>
      <c r="C20" s="132"/>
      <c r="D20" s="132"/>
      <c r="E20" s="132"/>
      <c r="F20" s="132"/>
      <c r="G20" s="132"/>
      <c r="H20" s="133"/>
    </row>
    <row r="21" spans="1:8">
      <c r="A21" s="128" t="s">
        <v>23</v>
      </c>
      <c r="B21" s="129"/>
      <c r="C21" s="129"/>
      <c r="D21" s="129"/>
      <c r="E21" s="129"/>
      <c r="F21" s="129"/>
      <c r="G21" s="130"/>
      <c r="H21" s="10" t="s">
        <v>24</v>
      </c>
    </row>
    <row r="22" spans="1:8">
      <c r="A22" s="134" t="s">
        <v>30</v>
      </c>
      <c r="B22" s="135"/>
      <c r="C22" s="135"/>
      <c r="D22" s="135"/>
      <c r="E22" s="135"/>
      <c r="F22" s="135"/>
      <c r="G22" s="136"/>
      <c r="H22" s="11">
        <v>1.02</v>
      </c>
    </row>
    <row r="23" spans="1:8">
      <c r="A23" s="137" t="s">
        <v>31</v>
      </c>
      <c r="B23" s="138"/>
      <c r="C23" s="138"/>
      <c r="D23" s="138"/>
      <c r="E23" s="138"/>
      <c r="F23" s="138"/>
      <c r="G23" s="138"/>
      <c r="H23" s="11">
        <f>SUM(H22)</f>
        <v>1.02</v>
      </c>
    </row>
    <row r="24" spans="1:8">
      <c r="A24" s="131" t="s">
        <v>32</v>
      </c>
      <c r="B24" s="132"/>
      <c r="C24" s="132"/>
      <c r="D24" s="132"/>
      <c r="E24" s="132"/>
      <c r="F24" s="132"/>
      <c r="G24" s="132"/>
      <c r="H24" s="133"/>
    </row>
    <row r="25" spans="1:8">
      <c r="A25" s="128" t="s">
        <v>23</v>
      </c>
      <c r="B25" s="129"/>
      <c r="C25" s="129"/>
      <c r="D25" s="129"/>
      <c r="E25" s="129"/>
      <c r="F25" s="129"/>
      <c r="G25" s="130"/>
      <c r="H25" s="10" t="s">
        <v>24</v>
      </c>
    </row>
    <row r="26" spans="1:8">
      <c r="A26" s="131" t="s">
        <v>33</v>
      </c>
      <c r="B26" s="132"/>
      <c r="C26" s="132"/>
      <c r="D26" s="132"/>
      <c r="E26" s="132"/>
      <c r="F26" s="132"/>
      <c r="G26" s="133"/>
      <c r="H26" s="11">
        <v>6.64</v>
      </c>
    </row>
    <row r="27" spans="1:8">
      <c r="A27" s="137" t="s">
        <v>34</v>
      </c>
      <c r="B27" s="138"/>
      <c r="C27" s="138"/>
      <c r="D27" s="138"/>
      <c r="E27" s="138"/>
      <c r="F27" s="138"/>
      <c r="G27" s="138"/>
      <c r="H27" s="11">
        <f>SUM(H26)</f>
        <v>6.64</v>
      </c>
    </row>
    <row r="28" spans="1:8">
      <c r="A28" s="131" t="s">
        <v>35</v>
      </c>
      <c r="B28" s="139"/>
      <c r="C28" s="139"/>
      <c r="D28" s="139"/>
      <c r="E28" s="139"/>
      <c r="F28" s="139"/>
      <c r="G28" s="140"/>
      <c r="H28" s="16"/>
    </row>
    <row r="29" spans="1:8">
      <c r="A29" s="131" t="s">
        <v>36</v>
      </c>
      <c r="B29" s="139"/>
      <c r="C29" s="139"/>
      <c r="D29" s="139"/>
      <c r="E29" s="139"/>
      <c r="F29" s="139"/>
      <c r="G29" s="140"/>
      <c r="H29" s="17">
        <v>0.5</v>
      </c>
    </row>
    <row r="30" spans="1:8">
      <c r="A30" s="137" t="s">
        <v>37</v>
      </c>
      <c r="B30" s="141"/>
      <c r="C30" s="141"/>
      <c r="D30" s="141"/>
      <c r="E30" s="141"/>
      <c r="F30" s="141"/>
      <c r="G30" s="142"/>
      <c r="H30" s="17">
        <f>H29</f>
        <v>0.5</v>
      </c>
    </row>
    <row r="31" spans="1:8">
      <c r="A31" s="131" t="s">
        <v>38</v>
      </c>
      <c r="B31" s="132"/>
      <c r="C31" s="132"/>
      <c r="D31" s="132"/>
      <c r="E31" s="132"/>
      <c r="F31" s="132"/>
      <c r="G31" s="132"/>
      <c r="H31" s="133"/>
    </row>
    <row r="32" spans="1:8">
      <c r="A32" s="128" t="s">
        <v>23</v>
      </c>
      <c r="B32" s="129"/>
      <c r="C32" s="129"/>
      <c r="D32" s="129"/>
      <c r="E32" s="129"/>
      <c r="F32" s="129"/>
      <c r="G32" s="130"/>
      <c r="H32" s="10" t="s">
        <v>24</v>
      </c>
    </row>
    <row r="33" spans="1:8">
      <c r="A33" s="134" t="s">
        <v>39</v>
      </c>
      <c r="B33" s="135"/>
      <c r="C33" s="135"/>
      <c r="D33" s="135"/>
      <c r="E33" s="135"/>
      <c r="F33" s="135"/>
      <c r="G33" s="136"/>
      <c r="H33" s="11">
        <f>D9</f>
        <v>3</v>
      </c>
    </row>
    <row r="34" spans="1:8" ht="24" customHeight="1">
      <c r="A34" s="134" t="s">
        <v>40</v>
      </c>
      <c r="B34" s="135"/>
      <c r="C34" s="135"/>
      <c r="D34" s="135"/>
      <c r="E34" s="135"/>
      <c r="F34" s="135"/>
      <c r="G34" s="136"/>
      <c r="H34" s="11">
        <f>D8</f>
        <v>3</v>
      </c>
    </row>
    <row r="35" spans="1:8">
      <c r="A35" s="134" t="s">
        <v>41</v>
      </c>
      <c r="B35" s="135"/>
      <c r="C35" s="135"/>
      <c r="D35" s="135"/>
      <c r="E35" s="135"/>
      <c r="F35" s="135"/>
      <c r="G35" s="136"/>
      <c r="H35" s="11">
        <f>D7</f>
        <v>0.65</v>
      </c>
    </row>
    <row r="36" spans="1:8">
      <c r="A36" s="137" t="s">
        <v>42</v>
      </c>
      <c r="B36" s="138"/>
      <c r="C36" s="138"/>
      <c r="D36" s="138"/>
      <c r="E36" s="138"/>
      <c r="F36" s="138"/>
      <c r="G36" s="143"/>
      <c r="H36" s="11">
        <f>SUM(H33:H35)</f>
        <v>6.65</v>
      </c>
    </row>
    <row r="37" spans="1:8">
      <c r="A37" s="18"/>
      <c r="B37" s="19"/>
      <c r="C37" s="20"/>
      <c r="D37" s="21"/>
      <c r="E37" s="21"/>
      <c r="F37" s="21"/>
      <c r="G37" s="21"/>
      <c r="H37" s="22"/>
    </row>
    <row r="38" spans="1:8">
      <c r="A38" s="144" t="s">
        <v>43</v>
      </c>
      <c r="B38" s="144"/>
      <c r="C38" s="144"/>
      <c r="D38" s="144"/>
      <c r="E38" s="144"/>
      <c r="F38" s="144"/>
      <c r="G38" s="144"/>
      <c r="H38" s="144"/>
    </row>
    <row r="39" spans="1:8">
      <c r="A39" s="145" t="s">
        <v>44</v>
      </c>
      <c r="B39" s="125" t="s">
        <v>45</v>
      </c>
      <c r="C39" s="125"/>
      <c r="D39" s="125"/>
      <c r="E39" s="125"/>
      <c r="F39" s="125"/>
      <c r="G39" s="148" t="s">
        <v>46</v>
      </c>
      <c r="H39" s="151" t="s">
        <v>47</v>
      </c>
    </row>
    <row r="40" spans="1:8">
      <c r="A40" s="146"/>
      <c r="B40" s="154"/>
      <c r="C40" s="156" t="s">
        <v>48</v>
      </c>
      <c r="D40" s="157"/>
      <c r="E40" s="157"/>
      <c r="F40" s="157"/>
      <c r="G40" s="149"/>
      <c r="H40" s="152"/>
    </row>
    <row r="41" spans="1:8">
      <c r="A41" s="147"/>
      <c r="B41" s="155"/>
      <c r="C41" s="158"/>
      <c r="D41" s="158"/>
      <c r="E41" s="158"/>
      <c r="F41" s="158"/>
      <c r="G41" s="150"/>
      <c r="H41" s="153"/>
    </row>
    <row r="42" spans="1:8">
      <c r="A42" s="23"/>
      <c r="B42" s="24"/>
      <c r="C42" s="25"/>
      <c r="D42" s="25"/>
      <c r="E42" s="25"/>
      <c r="F42" s="25"/>
      <c r="G42" s="26"/>
      <c r="H42" s="27"/>
    </row>
    <row r="43" spans="1:8">
      <c r="A43" s="159" t="s">
        <v>49</v>
      </c>
      <c r="B43" s="159"/>
      <c r="C43" s="159"/>
      <c r="D43" s="159"/>
      <c r="E43" s="159"/>
      <c r="F43" s="159"/>
      <c r="G43" s="159"/>
      <c r="H43" s="159"/>
    </row>
    <row r="44" spans="1:8">
      <c r="A44" s="159" t="s">
        <v>50</v>
      </c>
      <c r="B44" s="159"/>
      <c r="C44" s="159"/>
      <c r="D44" s="159"/>
      <c r="E44" s="159"/>
      <c r="F44" s="159"/>
      <c r="G44" s="159"/>
      <c r="H44" s="159"/>
    </row>
    <row r="45" spans="1:8">
      <c r="A45" s="160" t="s">
        <v>51</v>
      </c>
      <c r="B45" s="160"/>
      <c r="C45" s="160"/>
      <c r="D45" s="28"/>
    </row>
    <row r="46" spans="1:8">
      <c r="A46" s="160" t="s">
        <v>52</v>
      </c>
      <c r="B46" s="160"/>
      <c r="C46" s="160"/>
      <c r="D46" s="28"/>
      <c r="E46" s="161" t="s">
        <v>53</v>
      </c>
      <c r="F46" s="161"/>
      <c r="G46" s="161"/>
      <c r="H46" s="162">
        <f>((1+H19/100)*(1+H23/100)*(1+H27/100)*(1+H30/100)/(1-H36/100))-1</f>
        <v>0.2038616879734334</v>
      </c>
    </row>
    <row r="47" spans="1:8">
      <c r="A47" s="29"/>
      <c r="B47" s="30"/>
      <c r="C47" s="31"/>
      <c r="D47" s="31"/>
      <c r="E47" s="161"/>
      <c r="F47" s="161"/>
      <c r="G47" s="161"/>
      <c r="H47" s="162"/>
    </row>
  </sheetData>
  <mergeCells count="46">
    <mergeCell ref="A43:H43"/>
    <mergeCell ref="A44:H44"/>
    <mergeCell ref="A45:C45"/>
    <mergeCell ref="A46:C46"/>
    <mergeCell ref="E46:G47"/>
    <mergeCell ref="H46:H47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B7:C7"/>
    <mergeCell ref="A1:H1"/>
    <mergeCell ref="A3:H3"/>
    <mergeCell ref="A4:H4"/>
    <mergeCell ref="B5:C5"/>
    <mergeCell ref="B6:C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8"/>
  <sheetViews>
    <sheetView topLeftCell="A13" workbookViewId="0">
      <selection activeCell="C14" sqref="C14:G14"/>
    </sheetView>
  </sheetViews>
  <sheetFormatPr defaultRowHeight="15"/>
  <cols>
    <col min="1" max="1" width="4.140625" customWidth="1"/>
    <col min="2" max="2" width="14.5703125" customWidth="1"/>
    <col min="3" max="3" width="33.7109375" customWidth="1"/>
    <col min="4" max="4" width="11.7109375" customWidth="1"/>
    <col min="5" max="5" width="13.28515625" customWidth="1"/>
    <col min="6" max="6" width="11" customWidth="1"/>
    <col min="7" max="7" width="1.7109375" customWidth="1"/>
  </cols>
  <sheetData>
    <row r="1" spans="1:9" ht="18.75">
      <c r="A1" s="116" t="s">
        <v>0</v>
      </c>
      <c r="B1" s="116"/>
      <c r="C1" s="116"/>
      <c r="D1" s="116"/>
      <c r="E1" s="116"/>
      <c r="F1" s="116"/>
      <c r="G1" s="116"/>
      <c r="H1" s="34"/>
      <c r="I1" s="34"/>
    </row>
    <row r="2" spans="1:9" ht="18.75">
      <c r="A2" s="117" t="s">
        <v>94</v>
      </c>
      <c r="B2" s="117"/>
      <c r="C2" s="117"/>
      <c r="D2" s="112" t="s">
        <v>65</v>
      </c>
      <c r="E2" s="112"/>
      <c r="F2" s="112"/>
      <c r="G2" s="112"/>
      <c r="H2" s="35"/>
      <c r="I2" s="35"/>
    </row>
    <row r="3" spans="1:9" ht="18.75">
      <c r="A3" s="117" t="s">
        <v>64</v>
      </c>
      <c r="B3" s="117"/>
      <c r="C3" s="117"/>
      <c r="D3" s="112" t="s">
        <v>71</v>
      </c>
      <c r="E3" s="112"/>
      <c r="F3" s="112"/>
      <c r="G3" s="112"/>
      <c r="H3" s="87"/>
      <c r="I3" s="87"/>
    </row>
    <row r="4" spans="1:9" ht="18.75">
      <c r="A4" s="120" t="s">
        <v>92</v>
      </c>
      <c r="B4" s="120"/>
      <c r="C4" s="120"/>
      <c r="D4" s="112" t="s">
        <v>72</v>
      </c>
      <c r="E4" s="112"/>
      <c r="F4" s="112"/>
      <c r="G4" s="112"/>
      <c r="H4" s="32"/>
      <c r="I4" s="33"/>
    </row>
    <row r="5" spans="1:9" ht="18.75">
      <c r="A5" s="117" t="s">
        <v>93</v>
      </c>
      <c r="B5" s="117"/>
      <c r="C5" s="117"/>
      <c r="D5" s="118" t="s">
        <v>1</v>
      </c>
      <c r="E5" s="118"/>
      <c r="F5" s="118"/>
      <c r="G5" s="118"/>
      <c r="H5" s="32"/>
      <c r="I5" s="33"/>
    </row>
    <row r="6" spans="1:9" ht="15.75">
      <c r="A6" s="170"/>
      <c r="B6" s="170"/>
      <c r="C6" s="170"/>
      <c r="D6" s="170"/>
      <c r="E6" s="170"/>
      <c r="F6" s="170"/>
      <c r="G6" s="170"/>
      <c r="H6" s="170"/>
      <c r="I6" s="170"/>
    </row>
    <row r="7" spans="1:9" ht="15.75">
      <c r="A7" s="88" t="s">
        <v>2</v>
      </c>
      <c r="B7" s="171" t="s">
        <v>3</v>
      </c>
      <c r="C7" s="171"/>
      <c r="D7" s="171"/>
      <c r="E7" s="171"/>
      <c r="F7" s="171"/>
      <c r="G7" s="171"/>
      <c r="H7" s="89"/>
      <c r="I7" s="89"/>
    </row>
    <row r="8" spans="1:9" ht="15.75">
      <c r="A8" s="88">
        <v>1</v>
      </c>
      <c r="B8" s="172" t="str">
        <f>ORÇAMENTO!C8</f>
        <v>DRENAGEM DE LOGRAUDOUROS PÚBLICOS</v>
      </c>
      <c r="C8" s="172"/>
      <c r="D8" s="172"/>
      <c r="E8" s="172"/>
      <c r="F8" s="172"/>
      <c r="G8" s="172"/>
      <c r="H8" s="89"/>
      <c r="I8" s="89"/>
    </row>
    <row r="9" spans="1:9" ht="15.75">
      <c r="A9" s="90" t="s">
        <v>6</v>
      </c>
      <c r="B9" s="90" t="str">
        <f>ORÇAMENTO!B9</f>
        <v>05.105.0042-A</v>
      </c>
      <c r="C9" s="167" t="str">
        <f>ORÇAMENTO!C9</f>
        <v>Mão-de-obra de calceteiro, inclusive encargos sociais</v>
      </c>
      <c r="D9" s="168"/>
      <c r="E9" s="168"/>
      <c r="F9" s="168"/>
      <c r="G9" s="169"/>
      <c r="H9" s="79"/>
      <c r="I9" s="89"/>
    </row>
    <row r="10" spans="1:9" ht="15.75">
      <c r="A10" s="91"/>
      <c r="B10" s="92"/>
      <c r="C10" s="92"/>
      <c r="D10" s="92"/>
      <c r="E10" s="92"/>
      <c r="F10" s="92"/>
      <c r="G10" s="92"/>
      <c r="H10" s="79"/>
      <c r="I10" s="89"/>
    </row>
    <row r="11" spans="1:9" ht="15.75">
      <c r="A11" s="91"/>
      <c r="B11" s="79"/>
      <c r="C11" s="80" t="s">
        <v>88</v>
      </c>
      <c r="D11" s="173" t="s">
        <v>89</v>
      </c>
      <c r="E11" s="173"/>
      <c r="F11" s="80" t="s">
        <v>90</v>
      </c>
      <c r="G11" s="92"/>
      <c r="H11" s="79"/>
      <c r="I11" s="89"/>
    </row>
    <row r="12" spans="1:9" ht="15.75">
      <c r="A12" s="91"/>
      <c r="B12" s="82"/>
      <c r="C12" s="81">
        <f>ORÇAMENTO!E9</f>
        <v>0</v>
      </c>
      <c r="D12" s="174">
        <v>16</v>
      </c>
      <c r="E12" s="174"/>
      <c r="F12" s="81">
        <f>C12*D12</f>
        <v>0</v>
      </c>
      <c r="G12" s="92"/>
      <c r="H12" s="79"/>
      <c r="I12" s="89"/>
    </row>
    <row r="13" spans="1:9" ht="15.75">
      <c r="A13" s="91"/>
      <c r="B13" s="82"/>
      <c r="C13" s="83"/>
      <c r="D13" s="84"/>
      <c r="E13" s="84"/>
      <c r="F13" s="83"/>
      <c r="G13" s="92"/>
      <c r="H13" s="79"/>
      <c r="I13" s="89"/>
    </row>
    <row r="14" spans="1:9" ht="82.5" customHeight="1">
      <c r="A14" s="90" t="str">
        <f>ORÇAMENTO!A10</f>
        <v>1.2</v>
      </c>
      <c r="B14" s="90" t="str">
        <f>ORÇAMENTO!B10</f>
        <v>06.001.0030-A</v>
      </c>
      <c r="C14" s="166" t="str">
        <f>ORÇAMENTO!C10</f>
        <v>Assentamento de tubos de concreto armado, exclusive fornecimento destes, para coletor de  águas pluviais, com diâmetro de 300mm, aterro e soca até a altura da geratriz superior do tubo, considerando o material da própria escavação, inclusive fornecimento do material para rejuntamento com argamassa de cimento e areia, no traço 1:4 e acerto de fundo de vala</v>
      </c>
      <c r="D14" s="166"/>
      <c r="E14" s="166"/>
      <c r="F14" s="166"/>
      <c r="G14" s="166"/>
      <c r="H14" s="89"/>
      <c r="I14" s="89"/>
    </row>
    <row r="15" spans="1:9" ht="15.75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5.75">
      <c r="A16" s="89"/>
      <c r="B16" s="93"/>
      <c r="C16" s="80" t="s">
        <v>57</v>
      </c>
      <c r="D16" s="94">
        <f>ORÇAMENTO!F10</f>
        <v>150</v>
      </c>
      <c r="E16" s="95" t="s">
        <v>62</v>
      </c>
      <c r="F16" s="93"/>
      <c r="G16" s="89"/>
      <c r="H16" s="89"/>
      <c r="I16" s="89"/>
    </row>
    <row r="17" spans="1:9" ht="15.75">
      <c r="A17" s="89"/>
      <c r="B17" s="89"/>
      <c r="C17" s="89"/>
      <c r="D17" s="89"/>
      <c r="E17" s="89"/>
      <c r="F17" s="89"/>
      <c r="G17" s="89"/>
      <c r="H17" s="89"/>
      <c r="I17" s="89"/>
    </row>
    <row r="18" spans="1:9" ht="42.75" customHeight="1">
      <c r="A18" s="90" t="str">
        <f>ORÇAMENTO!A11</f>
        <v>1.3</v>
      </c>
      <c r="B18" s="90" t="str">
        <f>ORÇAMENTO!B11</f>
        <v>83659</v>
      </c>
      <c r="C18" s="167" t="str">
        <f>ORÇAMENTO!C11</f>
        <v>BOCA DE LOBO EM ALVENARIA TIJOLO MACICO, REVESTIDA C/ ARGAMASSA DE CIMENTO E AREIA 1:3, SOBRE LASTRO DE CONCRETO 10CM E TAMPA DE CONCRETO ARMADO</v>
      </c>
      <c r="D18" s="168"/>
      <c r="E18" s="168"/>
      <c r="F18" s="168"/>
      <c r="G18" s="169"/>
      <c r="H18" s="93"/>
      <c r="I18" s="93"/>
    </row>
    <row r="19" spans="1:9" ht="15.75">
      <c r="A19" s="96"/>
      <c r="B19" s="96"/>
      <c r="C19" s="166" t="s">
        <v>77</v>
      </c>
      <c r="D19" s="166"/>
      <c r="E19" s="166"/>
      <c r="F19" s="166"/>
      <c r="G19" s="166"/>
      <c r="H19" s="93"/>
      <c r="I19" s="93"/>
    </row>
    <row r="20" spans="1:9" ht="15.75">
      <c r="A20" s="96"/>
      <c r="B20" s="96"/>
      <c r="C20" s="97"/>
      <c r="D20" s="97"/>
      <c r="E20" s="97"/>
      <c r="F20" s="97"/>
      <c r="G20" s="97"/>
      <c r="H20" s="93"/>
      <c r="I20" s="93"/>
    </row>
    <row r="21" spans="1:9" ht="15" customHeight="1">
      <c r="A21" s="89"/>
      <c r="B21" s="89"/>
      <c r="C21" s="89"/>
      <c r="D21" s="89"/>
      <c r="E21" s="98" t="s">
        <v>5</v>
      </c>
      <c r="F21" s="93"/>
      <c r="G21" s="89"/>
      <c r="H21" s="93"/>
      <c r="I21" s="93"/>
    </row>
    <row r="22" spans="1:9" ht="15.75">
      <c r="A22" s="89"/>
      <c r="B22" s="93"/>
      <c r="C22" s="99" t="s">
        <v>91</v>
      </c>
      <c r="D22" s="80"/>
      <c r="E22" s="80" t="s">
        <v>74</v>
      </c>
      <c r="F22" s="89"/>
      <c r="G22" s="93"/>
      <c r="H22" s="93"/>
      <c r="I22" s="93"/>
    </row>
    <row r="23" spans="1:9" ht="15.75">
      <c r="A23" s="89"/>
      <c r="B23" s="93"/>
      <c r="C23" s="99" t="s">
        <v>76</v>
      </c>
      <c r="D23" s="80"/>
      <c r="E23" s="80" t="s">
        <v>75</v>
      </c>
      <c r="F23" s="89"/>
      <c r="G23" s="93"/>
      <c r="H23" s="93"/>
      <c r="I23" s="93"/>
    </row>
    <row r="24" spans="1:9" ht="15.75">
      <c r="A24" s="89"/>
      <c r="B24" s="93"/>
      <c r="C24" s="163" t="s">
        <v>57</v>
      </c>
      <c r="D24" s="164"/>
      <c r="E24" s="80">
        <f>E22+E23</f>
        <v>412.88</v>
      </c>
      <c r="F24" s="80" t="s">
        <v>78</v>
      </c>
      <c r="G24" s="93"/>
      <c r="H24" s="93"/>
      <c r="I24" s="93"/>
    </row>
    <row r="26" spans="1:9" ht="60" customHeight="1">
      <c r="A26" s="38"/>
      <c r="B26" s="38"/>
      <c r="C26" s="165"/>
      <c r="D26" s="165"/>
      <c r="E26" s="165"/>
      <c r="F26" s="165"/>
      <c r="G26" s="165"/>
    </row>
    <row r="27" spans="1:9">
      <c r="A27" s="85"/>
      <c r="B27" s="85"/>
      <c r="C27" s="85"/>
      <c r="D27" s="85"/>
      <c r="E27" s="85"/>
      <c r="F27" s="85"/>
      <c r="G27" s="85"/>
    </row>
    <row r="28" spans="1:9">
      <c r="A28" s="85"/>
      <c r="B28" s="85"/>
      <c r="C28" s="59"/>
      <c r="D28" s="60"/>
      <c r="E28" s="61"/>
      <c r="F28" s="85"/>
      <c r="G28" s="85"/>
    </row>
  </sheetData>
  <mergeCells count="21">
    <mergeCell ref="A1:G1"/>
    <mergeCell ref="A2:C2"/>
    <mergeCell ref="D2:G2"/>
    <mergeCell ref="A3:C3"/>
    <mergeCell ref="C19:G19"/>
    <mergeCell ref="C18:G18"/>
    <mergeCell ref="A6:I6"/>
    <mergeCell ref="B7:G7"/>
    <mergeCell ref="B8:G8"/>
    <mergeCell ref="C14:G14"/>
    <mergeCell ref="D3:G3"/>
    <mergeCell ref="C9:G9"/>
    <mergeCell ref="D11:E11"/>
    <mergeCell ref="D12:E12"/>
    <mergeCell ref="A4:C4"/>
    <mergeCell ref="C24:D24"/>
    <mergeCell ref="C26:G26"/>
    <mergeCell ref="D4:G4"/>
    <mergeCell ref="A5:C5"/>
    <mergeCell ref="D5:E5"/>
    <mergeCell ref="F5:G5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zoomScale="80" zoomScaleNormal="80" workbookViewId="0">
      <selection activeCell="C12" sqref="C12"/>
    </sheetView>
  </sheetViews>
  <sheetFormatPr defaultRowHeight="15"/>
  <cols>
    <col min="1" max="1" width="6.28515625" customWidth="1"/>
    <col min="2" max="2" width="55.42578125" customWidth="1"/>
    <col min="3" max="3" width="13.7109375" customWidth="1"/>
    <col min="4" max="4" width="13.28515625" customWidth="1"/>
    <col min="5" max="6" width="12.42578125" bestFit="1" customWidth="1"/>
    <col min="7" max="7" width="11.42578125" bestFit="1" customWidth="1"/>
  </cols>
  <sheetData>
    <row r="1" spans="1:7" ht="18.75" customHeight="1">
      <c r="A1" s="116" t="s">
        <v>0</v>
      </c>
      <c r="B1" s="116"/>
      <c r="C1" s="116"/>
      <c r="D1" s="116"/>
      <c r="E1" s="116"/>
      <c r="F1" s="116"/>
      <c r="G1" s="116"/>
    </row>
    <row r="2" spans="1:7" ht="18.75" customHeight="1">
      <c r="A2" s="117" t="s">
        <v>95</v>
      </c>
      <c r="B2" s="117"/>
      <c r="C2" s="117"/>
      <c r="D2" s="112" t="s">
        <v>65</v>
      </c>
      <c r="E2" s="112"/>
      <c r="F2" s="112"/>
      <c r="G2" s="112"/>
    </row>
    <row r="3" spans="1:7" ht="18.75" customHeight="1">
      <c r="A3" s="117" t="s">
        <v>64</v>
      </c>
      <c r="B3" s="117"/>
      <c r="C3" s="117"/>
      <c r="D3" s="112" t="s">
        <v>71</v>
      </c>
      <c r="E3" s="112"/>
      <c r="F3" s="112"/>
      <c r="G3" s="112"/>
    </row>
    <row r="4" spans="1:7" ht="18.75">
      <c r="A4" s="120" t="s">
        <v>82</v>
      </c>
      <c r="B4" s="120"/>
      <c r="C4" s="120"/>
      <c r="D4" s="112" t="s">
        <v>72</v>
      </c>
      <c r="E4" s="112"/>
      <c r="F4" s="112"/>
      <c r="G4" s="112"/>
    </row>
    <row r="5" spans="1:7" ht="18.75">
      <c r="A5" s="117" t="s">
        <v>96</v>
      </c>
      <c r="B5" s="117"/>
      <c r="C5" s="117"/>
      <c r="D5" s="118" t="s">
        <v>1</v>
      </c>
      <c r="E5" s="118"/>
      <c r="F5" s="118"/>
      <c r="G5" s="118"/>
    </row>
    <row r="6" spans="1:7" ht="18.75">
      <c r="A6" s="100"/>
      <c r="B6" s="100"/>
      <c r="C6" s="100"/>
      <c r="D6" s="103"/>
      <c r="E6" s="103"/>
      <c r="F6" s="103"/>
      <c r="G6" s="103"/>
    </row>
    <row r="7" spans="1:7" ht="18.75">
      <c r="A7" s="100"/>
      <c r="B7" s="100"/>
      <c r="C7" s="100"/>
      <c r="D7" s="103"/>
      <c r="E7" s="103"/>
      <c r="F7" s="103"/>
      <c r="G7" s="103"/>
    </row>
    <row r="8" spans="1:7" ht="31.5" customHeight="1">
      <c r="A8" s="39" t="s">
        <v>2</v>
      </c>
      <c r="B8" s="40" t="s">
        <v>3</v>
      </c>
      <c r="C8" s="41" t="s">
        <v>58</v>
      </c>
      <c r="D8" s="39" t="s">
        <v>59</v>
      </c>
      <c r="E8" s="42" t="s">
        <v>79</v>
      </c>
      <c r="F8" s="42" t="s">
        <v>80</v>
      </c>
      <c r="G8" s="86"/>
    </row>
    <row r="9" spans="1:7" ht="123.75" customHeight="1">
      <c r="A9" s="45" t="s">
        <v>6</v>
      </c>
      <c r="B9" s="110" t="str">
        <f>ORÇAMENTO!C9</f>
        <v>Mão-de-obra de calceteiro, inclusive encargos sociais</v>
      </c>
      <c r="C9" s="111"/>
      <c r="D9" s="43"/>
      <c r="E9" s="44"/>
      <c r="F9" s="44"/>
      <c r="G9" s="86"/>
    </row>
    <row r="10" spans="1:7" ht="110.25">
      <c r="A10" s="45" t="s">
        <v>10</v>
      </c>
      <c r="B10" s="110" t="str">
        <f>ORÇAMENTO!C10</f>
        <v>Assentamento de tubos de concreto armado, exclusive fornecimento destes, para coletor de  águas pluviais, com diâmetro de 300mm, aterro e soca até a altura da geratriz superior do tubo, considerando o material da própria escavação, inclusive fornecimento do material para rejuntamento com argamassa de cimento e areia, no traço 1:4 e acerto de fundo de vala</v>
      </c>
      <c r="C10" s="111"/>
      <c r="D10" s="43"/>
      <c r="E10" s="44"/>
      <c r="F10" s="44"/>
      <c r="G10" s="86"/>
    </row>
    <row r="11" spans="1:7" ht="63">
      <c r="A11" s="45" t="s">
        <v>67</v>
      </c>
      <c r="B11" s="110" t="str">
        <f>ORÇAMENTO!C11</f>
        <v>BOCA DE LOBO EM ALVENARIA TIJOLO MACICO, REVESTIDA C/ ARGAMASSA DE CIMENTO E AREIA 1:3, SOBRE LASTRO DE CONCRETO 10CM E TAMPA DE CONCRETO ARMADO</v>
      </c>
      <c r="C11" s="111"/>
      <c r="D11" s="43"/>
      <c r="E11" s="44"/>
      <c r="F11" s="44"/>
      <c r="G11" s="102"/>
    </row>
    <row r="12" spans="1:7" ht="15.75">
      <c r="A12" s="45"/>
      <c r="B12" s="46" t="s">
        <v>81</v>
      </c>
      <c r="C12" s="47"/>
      <c r="D12" s="43" t="e">
        <f>C12/C13</f>
        <v>#DIV/0!</v>
      </c>
      <c r="E12" s="44">
        <f>C12/2</f>
        <v>0</v>
      </c>
      <c r="F12" s="44">
        <f>C12/2</f>
        <v>0</v>
      </c>
      <c r="G12" s="86"/>
    </row>
    <row r="13" spans="1:7" ht="15.75">
      <c r="A13" s="45"/>
      <c r="B13" s="46" t="s">
        <v>60</v>
      </c>
      <c r="C13" s="48">
        <f>SUM(C9:C12)</f>
        <v>0</v>
      </c>
      <c r="D13" s="49" t="e">
        <f>SUM(D9:D12)</f>
        <v>#DIV/0!</v>
      </c>
      <c r="E13" s="50">
        <f>SUM(E9:E12)</f>
        <v>0</v>
      </c>
      <c r="F13" s="50">
        <f>SUM(F10:F12)</f>
        <v>0</v>
      </c>
      <c r="G13" s="86"/>
    </row>
    <row r="14" spans="1:7" ht="15.75">
      <c r="A14" s="51"/>
      <c r="B14" s="46" t="s">
        <v>61</v>
      </c>
      <c r="C14" s="52"/>
      <c r="D14" s="101"/>
      <c r="E14" s="53">
        <f>E13</f>
        <v>0</v>
      </c>
      <c r="F14" s="53">
        <f>E14+F13</f>
        <v>0</v>
      </c>
      <c r="G14" s="86"/>
    </row>
  </sheetData>
  <mergeCells count="10">
    <mergeCell ref="A4:C4"/>
    <mergeCell ref="D4:G4"/>
    <mergeCell ref="A5:C5"/>
    <mergeCell ref="D5:E5"/>
    <mergeCell ref="F5:G5"/>
    <mergeCell ref="A1:G1"/>
    <mergeCell ref="A2:C2"/>
    <mergeCell ref="D2:G2"/>
    <mergeCell ref="A3:C3"/>
    <mergeCell ref="D3:G3"/>
  </mergeCells>
  <pageMargins left="0.98425196850393704" right="0.39370078740157483" top="0.78740157480314965" bottom="0.78740157480314965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BDI</vt:lpstr>
      <vt:lpstr>MEMÓRIA</vt:lpstr>
      <vt:lpstr>CRONOGRAMA</vt:lpstr>
      <vt:lpstr>CRONOGRAMA!Area_de_impressao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engenheiro</dc:creator>
  <cp:lastModifiedBy>flaviana</cp:lastModifiedBy>
  <cp:lastPrinted>2018-04-16T16:46:18Z</cp:lastPrinted>
  <dcterms:created xsi:type="dcterms:W3CDTF">2018-01-15T16:03:39Z</dcterms:created>
  <dcterms:modified xsi:type="dcterms:W3CDTF">2018-05-18T14:24:16Z</dcterms:modified>
</cp:coreProperties>
</file>